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Malin3 - Zamezení vletu p..." sheetId="2" state="visible" r:id="rId3"/>
  </sheets>
  <definedNames>
    <definedName function="false" hidden="false" localSheetId="1" name="_xlnm.Print_Area" vbProcedure="false">'Malin3 - Zamezení vletu p...'!$C$4:$J$76,'Malin3 - Zamezení vletu p...'!$C$82:$J$102,'Malin3 - Zamezení vletu p...'!$C$108:$K$139</definedName>
    <definedName function="false" hidden="false" localSheetId="1" name="_xlnm.Print_Titles" vbProcedure="false">'Malin3 - Zamezení vletu p...'!$118:$118</definedName>
    <definedName function="false" hidden="true" localSheetId="1" name="_xlnm._FilterDatabase" vbProcedure="false">'Malin3 - Zamezení vletu p...'!$C$118:$K$139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<sst xmlns="http://schemas.openxmlformats.org/spreadsheetml/2006/main" count="436" uniqueCount="172">
  <si>
    <t xml:space="preserve">Export Komplet</t>
  </si>
  <si>
    <t xml:space="preserve">2.0</t>
  </si>
  <si>
    <t xml:space="preserve">False</t>
  </si>
  <si>
    <t xml:space="preserve">{41794cb4-dfdd-45fa-86b1-4b11bfbe9242}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</si>
  <si>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</si>
  <si>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</si>
  <si>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</si>
  <si>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</si>
  <si>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</si>
  <si>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</si>
  <si>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</si>
  <si>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</si>
  <si>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</si>
  <si>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Malin3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</si>
  <si>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</si>
  <si>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</si>
  <si>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Zamezení vletu ptactva kolem pozednic na půdu</t>
  </si>
  <si>
    <t xml:space="preserve">KSO:</t>
  </si>
  <si>
    <t xml:space="preserve">CC-CZ:</t>
  </si>
  <si>
    <t xml:space="preserve">Místo:</t>
  </si>
  <si>
    <t xml:space="preserve">Malinovského náměstí 3, Brno</t>
  </si>
  <si>
    <t xml:space="preserve">Datum:</t>
  </si>
  <si>
    <t xml:space="preserve">11. 2. 2021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</si>
  <si>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</si>
  <si>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</si>
  <si>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</si>
  <si>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</si>
  <si>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</si>
  <si>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</si>
  <si>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</si>
  <si>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 </t>
  </si>
  <si>
    <t xml:space="preserve">True</t>
  </si>
  <si>
    <t xml:space="preserve">Zpracovatel:</t>
  </si>
  <si>
    <t xml:space="preserve">ing.Ševelová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</si>
  <si>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</si>
  <si>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</si>
  <si>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</si>
  <si>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</si>
  <si>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</si>
  <si>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</si>
  <si>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</si>
  <si>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</si>
  <si>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</si>
  <si>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</si>
  <si>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</si>
  <si>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</si>
  <si>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</si>
  <si>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</si>
  <si>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</si>
  <si>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</si>
  <si>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</si>
  <si>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</si>
  <si>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</si>
  <si>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</si>
  <si>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</si>
  <si>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</si>
  <si>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</si>
  <si>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</si>
  <si>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</si>
  <si>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</si>
  <si>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</si>
  <si>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</si>
  <si>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</si>
  <si>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</si>
  <si>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</si>
  <si>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</si>
  <si>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</si>
  <si>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</si>
  <si>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</si>
  <si>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</si>
  <si>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</si>
  <si>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</si>
  <si>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</si>
  <si>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</si>
  <si>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</si>
  <si>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</si>
  <si>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</si>
  <si>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</si>
  <si>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</si>
  <si>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</si>
  <si>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</si>
  <si>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</si>
  <si>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</si>
  <si>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</si>
  <si>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</si>
  <si>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</si>
  <si>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</si>
  <si>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</si>
  <si>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</si>
  <si>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</si>
  <si>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</si>
  <si>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</si>
  <si>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</si>
  <si>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VRN - Vedlejší rozpočtové náklady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</si>
  <si>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</si>
  <si>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</si>
  <si>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</si>
  <si>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</si>
  <si>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</si>
  <si>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</si>
  <si>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</si>
  <si>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</si>
  <si>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</si>
  <si>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</si>
  <si>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</si>
  <si>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</si>
  <si>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</si>
  <si>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</si>
  <si>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</si>
  <si>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</si>
  <si>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</si>
  <si>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</si>
  <si>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</si>
  <si>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</si>
  <si>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</si>
  <si>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952905211R</t>
  </si>
  <si>
    <t xml:space="preserve">Mechanické očištění stěn od nánosu holubího trusu</t>
  </si>
  <si>
    <t xml:space="preserve">m2</t>
  </si>
  <si>
    <t xml:space="preserve">4</t>
  </si>
  <si>
    <t xml:space="preserve">463295097</t>
  </si>
  <si>
    <t xml:space="preserve">952905231R</t>
  </si>
  <si>
    <t xml:space="preserve">Dezinfekce podlah po odstranění holubího trusu z 1/3 celkové plochy půdního prostoru</t>
  </si>
  <si>
    <t xml:space="preserve">391423534</t>
  </si>
  <si>
    <t xml:space="preserve">3</t>
  </si>
  <si>
    <t xml:space="preserve">952-pc 1</t>
  </si>
  <si>
    <t xml:space="preserve">Dodávka a montáž sítě proti ptákům oka 20 x 20mm,FeZn,u pozednice-ukotvené do podezdívky a do krovu přes prkno</t>
  </si>
  <si>
    <t xml:space="preserve">m</t>
  </si>
  <si>
    <t xml:space="preserve">1564613549</t>
  </si>
  <si>
    <t xml:space="preserve">VV</t>
  </si>
  <si>
    <t xml:space="preserve">3,65*87+11,5*2</t>
  </si>
  <si>
    <t xml:space="preserve">340,55*1,01 'Přepočtené koeficientem množství</t>
  </si>
  <si>
    <t xml:space="preserve">997</t>
  </si>
  <si>
    <t xml:space="preserve">Přesun sutě</t>
  </si>
  <si>
    <t xml:space="preserve">997013216</t>
  </si>
  <si>
    <t xml:space="preserve">Vnitrostaveništní doprava suti a vybouraných hmot pro budovy v do 21 m ručně</t>
  </si>
  <si>
    <t xml:space="preserve">t</t>
  </si>
  <si>
    <t xml:space="preserve">CS ÚRS 2021 01</t>
  </si>
  <si>
    <t xml:space="preserve">-171093491</t>
  </si>
  <si>
    <t xml:space="preserve">5</t>
  </si>
  <si>
    <t xml:space="preserve">997013501</t>
  </si>
  <si>
    <t xml:space="preserve">Odvoz suti a vybouraných hmot na skládku nebo meziskládku do 1 km se složením</t>
  </si>
  <si>
    <t xml:space="preserve">-1080251705</t>
  </si>
  <si>
    <t xml:space="preserve">6</t>
  </si>
  <si>
    <t xml:space="preserve">997013509</t>
  </si>
  <si>
    <t xml:space="preserve">Příplatek k odvozu suti a vybouraných hmot na skládku ZKD 1 km přes 1 km</t>
  </si>
  <si>
    <t xml:space="preserve">-2132008422</t>
  </si>
  <si>
    <t xml:space="preserve">9*20 'Přepočtené koeficientem množství</t>
  </si>
  <si>
    <t xml:space="preserve">7</t>
  </si>
  <si>
    <t xml:space="preserve">997013655</t>
  </si>
  <si>
    <t xml:space="preserve">Poplatek za uložení na skládce (skládkovné)</t>
  </si>
  <si>
    <t xml:space="preserve">-1626258314</t>
  </si>
  <si>
    <t xml:space="preserve">998</t>
  </si>
  <si>
    <t xml:space="preserve">Přesun hmot</t>
  </si>
  <si>
    <t xml:space="preserve">8</t>
  </si>
  <si>
    <t xml:space="preserve">998018003</t>
  </si>
  <si>
    <t xml:space="preserve">Přesun hmot ruční pro budovy v do 24 m</t>
  </si>
  <si>
    <t xml:space="preserve">1883383729</t>
  </si>
  <si>
    <t xml:space="preserve">VRN</t>
  </si>
  <si>
    <t xml:space="preserve">Vedlejší rozpočtové náklady</t>
  </si>
  <si>
    <t xml:space="preserve">VRN6</t>
  </si>
  <si>
    <t xml:space="preserve">Územní vlivy</t>
  </si>
  <si>
    <t xml:space="preserve">065002000</t>
  </si>
  <si>
    <t xml:space="preserve">Mimostaveništní doprava materiálů</t>
  </si>
  <si>
    <t xml:space="preserve">sada</t>
  </si>
  <si>
    <t xml:space="preserve">1024</t>
  </si>
  <si>
    <t xml:space="preserve">462053141</t>
  </si>
  <si>
    <t xml:space="preserve">VRN7</t>
  </si>
  <si>
    <t xml:space="preserve">Provozní vlivy</t>
  </si>
  <si>
    <t xml:space="preserve">10</t>
  </si>
  <si>
    <t xml:space="preserve">072002000</t>
  </si>
  <si>
    <t xml:space="preserve">Silniční provoz </t>
  </si>
  <si>
    <t xml:space="preserve">-452527993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</si>
</sst>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7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28:F13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Zamezení vletu ptactva kolem pozednic na půdu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11. 2. 2021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 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ing.Ševelová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'Malin3 - Zamezení vletu p...'!J28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'Malin3 - Zamezení vletu p...'!P119</f>
        <v>0</v>
      </c>
      <c r="AV95" s="94" t="n">
        <f aca="false">'Malin3 - Zamezení vletu p...'!J31</f>
        <v>0</v>
      </c>
      <c r="AW95" s="94" t="n">
        <f aca="false">'Malin3 - Zamezení vletu p...'!J32</f>
        <v>0</v>
      </c>
      <c r="AX95" s="94" t="n">
        <f aca="false">'Malin3 - Zamezení vletu p...'!J33</f>
        <v>0</v>
      </c>
      <c r="AY95" s="94" t="n">
        <f aca="false">'Malin3 - Zamezení vletu p...'!J34</f>
        <v>0</v>
      </c>
      <c r="AZ95" s="94" t="n">
        <f aca="false">'Malin3 - Zamezení vletu p...'!F31</f>
        <v>0</v>
      </c>
      <c r="BA95" s="94" t="n">
        <f aca="false">'Malin3 - Zamezení vletu p...'!F32</f>
        <v>0</v>
      </c>
      <c r="BB95" s="94" t="n">
        <f aca="false">'Malin3 - Zamezení vletu p...'!F33</f>
        <v>0</v>
      </c>
      <c r="BC95" s="94" t="n">
        <f aca="false">'Malin3 - Zamezení vletu p...'!F34</f>
        <v>0</v>
      </c>
      <c r="BD95" s="96" t="n">
        <f aca="false">'Malin3 - Zamezení vletu p...'!F35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3 - Zamezení vletu p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140"/>
  <sheetViews>
    <sheetView showFormulas="false" showGridLines="false" showRowColHeaders="true" showZeros="true" rightToLeft="false" tabSelected="true" showOutlineSymbols="true" defaultGridColor="true" view="normal" topLeftCell="A114" colorId="64" zoomScale="100" zoomScaleNormal="100" zoomScalePageLayoutView="100" workbookViewId="0">
      <selection pane="topLeft" activeCell="F128" activeCellId="0" sqref="F128:F13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11. 2. 2021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 t="str">
        <f aca="false">IF('Rekapitulace stavby'!AN16="","",'Rekapitulace stavby'!AN16)</f>
        <v/>
      </c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tr">
        <f aca="false">IF('Rekapitulace stavby'!E17="","",'Rekapitulace stavby'!E17)</f>
        <v> </v>
      </c>
      <c r="F19" s="22"/>
      <c r="G19" s="22"/>
      <c r="H19" s="22"/>
      <c r="I19" s="15" t="s">
        <v>26</v>
      </c>
      <c r="J19" s="16" t="str">
        <f aca="false">IF('Rekapitulace stavby'!AN17="","",'Rekapitulace stavby'!AN17)</f>
        <v/>
      </c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ROUND(J119,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ROUND((SUM(BE119:BE139)),  2)</f>
        <v>0</v>
      </c>
      <c r="G31" s="22"/>
      <c r="H31" s="22"/>
      <c r="I31" s="112" t="n">
        <v>0.21</v>
      </c>
      <c r="J31" s="111" t="n">
        <f aca="false">ROUND(((SUM(BE119:BE139))*I31),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ROUND((SUM(BF119:BF139)),  2)</f>
        <v>0</v>
      </c>
      <c r="G32" s="22"/>
      <c r="H32" s="22"/>
      <c r="I32" s="112" t="n">
        <v>0.15</v>
      </c>
      <c r="J32" s="111" t="n">
        <f aca="false">ROUND(((SUM(BF119:BF139))*I32),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ROUND((SUM(BG119:BG139)),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ROUND((SUM(BH119:BH139)),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ROUND((SUM(BI119:BI139)),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Zamezení vletu ptactva kolem pozednic na půdu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 Brno</v>
      </c>
      <c r="G87" s="22"/>
      <c r="H87" s="22"/>
      <c r="I87" s="15" t="s">
        <v>21</v>
      </c>
      <c r="J87" s="101" t="str">
        <f aca="false">IF(J10="","",J10)</f>
        <v>11. 2. 2021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 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ing.Ševelová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J119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J120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J121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J127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J133</f>
        <v>0</v>
      </c>
      <c r="L98" s="131"/>
    </row>
    <row r="99" s="125" customFormat="true" ht="24.95" hidden="false" customHeight="true" outlineLevel="0" collapsed="false">
      <c r="B99" s="126"/>
      <c r="D99" s="127" t="s">
        <v>93</v>
      </c>
      <c r="E99" s="128"/>
      <c r="F99" s="128"/>
      <c r="G99" s="128"/>
      <c r="H99" s="128"/>
      <c r="I99" s="128"/>
      <c r="J99" s="129" t="n">
        <f aca="false">J135</f>
        <v>0</v>
      </c>
      <c r="L99" s="126"/>
    </row>
    <row r="100" s="130" customFormat="true" ht="19.95" hidden="false" customHeight="true" outlineLevel="0" collapsed="false">
      <c r="B100" s="131"/>
      <c r="D100" s="132" t="s">
        <v>94</v>
      </c>
      <c r="E100" s="133"/>
      <c r="F100" s="133"/>
      <c r="G100" s="133"/>
      <c r="H100" s="133"/>
      <c r="I100" s="133"/>
      <c r="J100" s="134" t="n">
        <f aca="false">J136</f>
        <v>0</v>
      </c>
      <c r="L100" s="131"/>
    </row>
    <row r="101" s="130" customFormat="true" ht="19.95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J138</f>
        <v>0</v>
      </c>
      <c r="L101" s="131"/>
    </row>
    <row r="102" s="27" customFormat="true" ht="21.85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22"/>
      <c r="J102" s="22"/>
      <c r="K102" s="22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="27" customFormat="true" ht="6.95" hidden="false" customHeight="true" outlineLevel="0" collapsed="false">
      <c r="A103" s="22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7" s="27" customFormat="true" ht="6.95" hidden="false" customHeight="true" outlineLevel="0" collapsed="false">
      <c r="A107" s="22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24.95" hidden="false" customHeight="true" outlineLevel="0" collapsed="false">
      <c r="A108" s="22"/>
      <c r="B108" s="23"/>
      <c r="C108" s="7" t="s">
        <v>96</v>
      </c>
      <c r="D108" s="22"/>
      <c r="E108" s="22"/>
      <c r="F108" s="22"/>
      <c r="G108" s="22"/>
      <c r="H108" s="22"/>
      <c r="I108" s="22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23"/>
      <c r="C109" s="22"/>
      <c r="D109" s="22"/>
      <c r="E109" s="22"/>
      <c r="F109" s="22"/>
      <c r="G109" s="22"/>
      <c r="H109" s="22"/>
      <c r="I109" s="22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15</v>
      </c>
      <c r="D110" s="22"/>
      <c r="E110" s="22"/>
      <c r="F110" s="22"/>
      <c r="G110" s="22"/>
      <c r="H110" s="22"/>
      <c r="I110" s="22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0" t="str">
        <f aca="false">E7</f>
        <v>Zamezení vletu ptactva kolem pozednic na půdu</v>
      </c>
      <c r="F111" s="100"/>
      <c r="G111" s="100"/>
      <c r="H111" s="100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19</v>
      </c>
      <c r="D113" s="22"/>
      <c r="E113" s="22"/>
      <c r="F113" s="16" t="str">
        <f aca="false">F10</f>
        <v>Malinovského náměstí 3, Brno</v>
      </c>
      <c r="G113" s="22"/>
      <c r="H113" s="22"/>
      <c r="I113" s="15" t="s">
        <v>21</v>
      </c>
      <c r="J113" s="101" t="str">
        <f aca="false">IF(J10="","",J10)</f>
        <v>11. 2. 2021</v>
      </c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15.15" hidden="false" customHeight="true" outlineLevel="0" collapsed="false">
      <c r="A115" s="22"/>
      <c r="B115" s="23"/>
      <c r="C115" s="15" t="s">
        <v>23</v>
      </c>
      <c r="D115" s="22"/>
      <c r="E115" s="22"/>
      <c r="F115" s="16" t="str">
        <f aca="false">E13</f>
        <v>MmBrna,OSM Husova 3,Brno</v>
      </c>
      <c r="G115" s="22"/>
      <c r="H115" s="22"/>
      <c r="I115" s="15" t="s">
        <v>29</v>
      </c>
      <c r="J115" s="121" t="str">
        <f aca="false">E19</f>
        <v> </v>
      </c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27</v>
      </c>
      <c r="D116" s="22"/>
      <c r="E116" s="22"/>
      <c r="F116" s="16" t="str">
        <f aca="false">IF(E16="","",E16)</f>
        <v>Vyplň údaj</v>
      </c>
      <c r="G116" s="22"/>
      <c r="H116" s="22"/>
      <c r="I116" s="15" t="s">
        <v>32</v>
      </c>
      <c r="J116" s="121" t="str">
        <f aca="false">E22</f>
        <v>ing.Ševelová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41" customFormat="true" ht="29.3" hidden="false" customHeight="true" outlineLevel="0" collapsed="false">
      <c r="A118" s="135"/>
      <c r="B118" s="136"/>
      <c r="C118" s="137" t="s">
        <v>97</v>
      </c>
      <c r="D118" s="138" t="s">
        <v>60</v>
      </c>
      <c r="E118" s="138" t="s">
        <v>56</v>
      </c>
      <c r="F118" s="138" t="s">
        <v>57</v>
      </c>
      <c r="G118" s="138" t="s">
        <v>98</v>
      </c>
      <c r="H118" s="138" t="s">
        <v>99</v>
      </c>
      <c r="I118" s="138" t="s">
        <v>100</v>
      </c>
      <c r="J118" s="138" t="s">
        <v>86</v>
      </c>
      <c r="K118" s="139" t="s">
        <v>101</v>
      </c>
      <c r="L118" s="140"/>
      <c r="M118" s="68"/>
      <c r="N118" s="69" t="s">
        <v>39</v>
      </c>
      <c r="O118" s="69" t="s">
        <v>102</v>
      </c>
      <c r="P118" s="69" t="s">
        <v>103</v>
      </c>
      <c r="Q118" s="69" t="s">
        <v>104</v>
      </c>
      <c r="R118" s="69" t="s">
        <v>105</v>
      </c>
      <c r="S118" s="69" t="s">
        <v>106</v>
      </c>
      <c r="T118" s="70" t="s">
        <v>107</v>
      </c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</row>
    <row r="119" s="27" customFormat="true" ht="22.8" hidden="false" customHeight="true" outlineLevel="0" collapsed="false">
      <c r="A119" s="22"/>
      <c r="B119" s="23"/>
      <c r="C119" s="76" t="s">
        <v>108</v>
      </c>
      <c r="D119" s="22"/>
      <c r="E119" s="22"/>
      <c r="F119" s="22"/>
      <c r="G119" s="22"/>
      <c r="H119" s="22"/>
      <c r="I119" s="22"/>
      <c r="J119" s="142" t="n">
        <f aca="false">BK119</f>
        <v>0</v>
      </c>
      <c r="K119" s="22"/>
      <c r="L119" s="23"/>
      <c r="M119" s="71"/>
      <c r="N119" s="58"/>
      <c r="O119" s="72"/>
      <c r="P119" s="143" t="n">
        <f aca="false">P120+P135</f>
        <v>0</v>
      </c>
      <c r="Q119" s="72"/>
      <c r="R119" s="143" t="n">
        <f aca="false">R120+R135</f>
        <v>1.81065912</v>
      </c>
      <c r="S119" s="72"/>
      <c r="T119" s="144" t="n">
        <f aca="false">T120+T135</f>
        <v>9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74</v>
      </c>
      <c r="AU119" s="3" t="s">
        <v>88</v>
      </c>
      <c r="BK119" s="145" t="n">
        <f aca="false">BK120+BK135</f>
        <v>0</v>
      </c>
    </row>
    <row r="120" s="146" customFormat="true" ht="25.9" hidden="false" customHeight="true" outlineLevel="0" collapsed="false">
      <c r="B120" s="147"/>
      <c r="D120" s="148" t="s">
        <v>74</v>
      </c>
      <c r="E120" s="149" t="s">
        <v>109</v>
      </c>
      <c r="F120" s="149" t="s">
        <v>110</v>
      </c>
      <c r="I120" s="150"/>
      <c r="J120" s="151" t="n">
        <f aca="false">BK120</f>
        <v>0</v>
      </c>
      <c r="L120" s="147"/>
      <c r="M120" s="152"/>
      <c r="N120" s="153"/>
      <c r="O120" s="153"/>
      <c r="P120" s="154" t="n">
        <f aca="false">P121+P127+P133</f>
        <v>0</v>
      </c>
      <c r="Q120" s="153"/>
      <c r="R120" s="154" t="n">
        <f aca="false">R121+R127+R133</f>
        <v>1.81065912</v>
      </c>
      <c r="S120" s="153"/>
      <c r="T120" s="155" t="n">
        <f aca="false">T121+T127+T133</f>
        <v>9</v>
      </c>
      <c r="AR120" s="148" t="s">
        <v>80</v>
      </c>
      <c r="AT120" s="156" t="s">
        <v>74</v>
      </c>
      <c r="AU120" s="156" t="s">
        <v>75</v>
      </c>
      <c r="AY120" s="148" t="s">
        <v>111</v>
      </c>
      <c r="BK120" s="157" t="n">
        <f aca="false">BK121+BK127+BK133</f>
        <v>0</v>
      </c>
    </row>
    <row r="121" s="146" customFormat="true" ht="22.8" hidden="false" customHeight="true" outlineLevel="0" collapsed="false">
      <c r="B121" s="147"/>
      <c r="D121" s="148" t="s">
        <v>74</v>
      </c>
      <c r="E121" s="158" t="s">
        <v>112</v>
      </c>
      <c r="F121" s="158" t="s">
        <v>113</v>
      </c>
      <c r="I121" s="150"/>
      <c r="J121" s="159" t="n">
        <f aca="false">BK121</f>
        <v>0</v>
      </c>
      <c r="L121" s="147"/>
      <c r="M121" s="152"/>
      <c r="N121" s="153"/>
      <c r="O121" s="153"/>
      <c r="P121" s="154" t="n">
        <f aca="false">SUM(P122:P126)</f>
        <v>0</v>
      </c>
      <c r="Q121" s="153"/>
      <c r="R121" s="154" t="n">
        <f aca="false">SUM(R122:R126)</f>
        <v>1.81065912</v>
      </c>
      <c r="S121" s="153"/>
      <c r="T121" s="155" t="n">
        <f aca="false">SUM(T122:T126)</f>
        <v>9</v>
      </c>
      <c r="AR121" s="148" t="s">
        <v>80</v>
      </c>
      <c r="AT121" s="156" t="s">
        <v>74</v>
      </c>
      <c r="AU121" s="156" t="s">
        <v>80</v>
      </c>
      <c r="AY121" s="148" t="s">
        <v>111</v>
      </c>
      <c r="BK121" s="157" t="n">
        <f aca="false">SUM(BK122:BK126)</f>
        <v>0</v>
      </c>
    </row>
    <row r="122" s="27" customFormat="true" ht="21.75" hidden="false" customHeight="true" outlineLevel="0" collapsed="false">
      <c r="A122" s="22"/>
      <c r="B122" s="160"/>
      <c r="C122" s="161" t="s">
        <v>80</v>
      </c>
      <c r="D122" s="161" t="s">
        <v>114</v>
      </c>
      <c r="E122" s="162" t="s">
        <v>115</v>
      </c>
      <c r="F122" s="163" t="s">
        <v>116</v>
      </c>
      <c r="G122" s="164" t="s">
        <v>117</v>
      </c>
      <c r="H122" s="165" t="n">
        <v>600</v>
      </c>
      <c r="I122" s="166"/>
      <c r="J122" s="167" t="n">
        <f aca="false">ROUND(I122*H122,2)</f>
        <v>0</v>
      </c>
      <c r="K122" s="163"/>
      <c r="L122" s="23"/>
      <c r="M122" s="168"/>
      <c r="N122" s="169" t="s">
        <v>40</v>
      </c>
      <c r="O122" s="60"/>
      <c r="P122" s="170" t="n">
        <f aca="false">O122*H122</f>
        <v>0</v>
      </c>
      <c r="Q122" s="170" t="n">
        <v>0</v>
      </c>
      <c r="R122" s="170" t="n">
        <f aca="false">Q122*H122</f>
        <v>0</v>
      </c>
      <c r="S122" s="170" t="n">
        <v>0.015</v>
      </c>
      <c r="T122" s="171" t="n">
        <f aca="false">S122*H122</f>
        <v>9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72" t="s">
        <v>118</v>
      </c>
      <c r="AT122" s="172" t="s">
        <v>114</v>
      </c>
      <c r="AU122" s="172" t="s">
        <v>82</v>
      </c>
      <c r="AY122" s="3" t="s">
        <v>111</v>
      </c>
      <c r="BE122" s="173" t="n">
        <f aca="false">IF(N122="základní",J122,0)</f>
        <v>0</v>
      </c>
      <c r="BF122" s="173" t="n">
        <f aca="false">IF(N122="snížená",J122,0)</f>
        <v>0</v>
      </c>
      <c r="BG122" s="173" t="n">
        <f aca="false">IF(N122="zákl. přenesená",J122,0)</f>
        <v>0</v>
      </c>
      <c r="BH122" s="173" t="n">
        <f aca="false">IF(N122="sníž. přenesená",J122,0)</f>
        <v>0</v>
      </c>
      <c r="BI122" s="173" t="n">
        <f aca="false">IF(N122="nulová",J122,0)</f>
        <v>0</v>
      </c>
      <c r="BJ122" s="3" t="s">
        <v>80</v>
      </c>
      <c r="BK122" s="173" t="n">
        <f aca="false">ROUND(I122*H122,2)</f>
        <v>0</v>
      </c>
      <c r="BL122" s="3" t="s">
        <v>118</v>
      </c>
      <c r="BM122" s="172" t="s">
        <v>119</v>
      </c>
    </row>
    <row r="123" s="27" customFormat="true" ht="19.4" hidden="false" customHeight="false" outlineLevel="0" collapsed="false">
      <c r="A123" s="22"/>
      <c r="B123" s="160"/>
      <c r="C123" s="161" t="s">
        <v>82</v>
      </c>
      <c r="D123" s="161" t="s">
        <v>114</v>
      </c>
      <c r="E123" s="162" t="s">
        <v>120</v>
      </c>
      <c r="F123" s="174" t="s">
        <v>121</v>
      </c>
      <c r="G123" s="164" t="s">
        <v>117</v>
      </c>
      <c r="H123" s="165" t="n">
        <v>600</v>
      </c>
      <c r="I123" s="166"/>
      <c r="J123" s="167" t="n">
        <f aca="false">ROUND(I123*H123,2)</f>
        <v>0</v>
      </c>
      <c r="K123" s="163"/>
      <c r="L123" s="23"/>
      <c r="M123" s="168"/>
      <c r="N123" s="169" t="s">
        <v>40</v>
      </c>
      <c r="O123" s="60"/>
      <c r="P123" s="170" t="n">
        <f aca="false">O123*H123</f>
        <v>0</v>
      </c>
      <c r="Q123" s="170" t="n">
        <v>0.00014</v>
      </c>
      <c r="R123" s="170" t="n">
        <f aca="false">Q123*H123</f>
        <v>0.084</v>
      </c>
      <c r="S123" s="170" t="n">
        <v>0</v>
      </c>
      <c r="T123" s="171" t="n">
        <f aca="false">S123*H123</f>
        <v>0</v>
      </c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R123" s="172" t="s">
        <v>118</v>
      </c>
      <c r="AT123" s="172" t="s">
        <v>114</v>
      </c>
      <c r="AU123" s="172" t="s">
        <v>82</v>
      </c>
      <c r="AY123" s="3" t="s">
        <v>111</v>
      </c>
      <c r="BE123" s="173" t="n">
        <f aca="false">IF(N123="základní",J123,0)</f>
        <v>0</v>
      </c>
      <c r="BF123" s="173" t="n">
        <f aca="false">IF(N123="snížená",J123,0)</f>
        <v>0</v>
      </c>
      <c r="BG123" s="173" t="n">
        <f aca="false">IF(N123="zákl. přenesená",J123,0)</f>
        <v>0</v>
      </c>
      <c r="BH123" s="173" t="n">
        <f aca="false">IF(N123="sníž. přenesená",J123,0)</f>
        <v>0</v>
      </c>
      <c r="BI123" s="173" t="n">
        <f aca="false">IF(N123="nulová",J123,0)</f>
        <v>0</v>
      </c>
      <c r="BJ123" s="3" t="s">
        <v>80</v>
      </c>
      <c r="BK123" s="173" t="n">
        <f aca="false">ROUND(I123*H123,2)</f>
        <v>0</v>
      </c>
      <c r="BL123" s="3" t="s">
        <v>118</v>
      </c>
      <c r="BM123" s="172" t="s">
        <v>122</v>
      </c>
    </row>
    <row r="124" s="27" customFormat="true" ht="28.35" hidden="false" customHeight="false" outlineLevel="0" collapsed="false">
      <c r="A124" s="22"/>
      <c r="B124" s="160"/>
      <c r="C124" s="161" t="s">
        <v>123</v>
      </c>
      <c r="D124" s="161" t="s">
        <v>114</v>
      </c>
      <c r="E124" s="162" t="s">
        <v>124</v>
      </c>
      <c r="F124" s="174" t="s">
        <v>125</v>
      </c>
      <c r="G124" s="164" t="s">
        <v>126</v>
      </c>
      <c r="H124" s="165" t="n">
        <v>343.956</v>
      </c>
      <c r="I124" s="166"/>
      <c r="J124" s="167" t="n">
        <f aca="false">ROUND(I124*H124,2)</f>
        <v>0</v>
      </c>
      <c r="K124" s="163"/>
      <c r="L124" s="23"/>
      <c r="M124" s="168"/>
      <c r="N124" s="169" t="s">
        <v>40</v>
      </c>
      <c r="O124" s="60"/>
      <c r="P124" s="170" t="n">
        <f aca="false">O124*H124</f>
        <v>0</v>
      </c>
      <c r="Q124" s="170" t="n">
        <v>0.00502</v>
      </c>
      <c r="R124" s="170" t="n">
        <f aca="false">Q124*H124</f>
        <v>1.72665912</v>
      </c>
      <c r="S124" s="170" t="n">
        <v>0</v>
      </c>
      <c r="T124" s="171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72" t="s">
        <v>118</v>
      </c>
      <c r="AT124" s="172" t="s">
        <v>114</v>
      </c>
      <c r="AU124" s="172" t="s">
        <v>82</v>
      </c>
      <c r="AY124" s="3" t="s">
        <v>111</v>
      </c>
      <c r="BE124" s="173" t="n">
        <f aca="false">IF(N124="základní",J124,0)</f>
        <v>0</v>
      </c>
      <c r="BF124" s="173" t="n">
        <f aca="false">IF(N124="snížená",J124,0)</f>
        <v>0</v>
      </c>
      <c r="BG124" s="173" t="n">
        <f aca="false">IF(N124="zákl. přenesená",J124,0)</f>
        <v>0</v>
      </c>
      <c r="BH124" s="173" t="n">
        <f aca="false">IF(N124="sníž. přenesená",J124,0)</f>
        <v>0</v>
      </c>
      <c r="BI124" s="173" t="n">
        <f aca="false">IF(N124="nulová",J124,0)</f>
        <v>0</v>
      </c>
      <c r="BJ124" s="3" t="s">
        <v>80</v>
      </c>
      <c r="BK124" s="173" t="n">
        <f aca="false">ROUND(I124*H124,2)</f>
        <v>0</v>
      </c>
      <c r="BL124" s="3" t="s">
        <v>118</v>
      </c>
      <c r="BM124" s="172" t="s">
        <v>127</v>
      </c>
    </row>
    <row r="125" s="175" customFormat="true" ht="12.8" hidden="false" customHeight="false" outlineLevel="0" collapsed="false">
      <c r="B125" s="176"/>
      <c r="D125" s="177" t="s">
        <v>128</v>
      </c>
      <c r="E125" s="178"/>
      <c r="F125" s="179" t="s">
        <v>129</v>
      </c>
      <c r="H125" s="180" t="n">
        <v>340.55</v>
      </c>
      <c r="I125" s="181"/>
      <c r="L125" s="176"/>
      <c r="M125" s="182"/>
      <c r="N125" s="183"/>
      <c r="O125" s="183"/>
      <c r="P125" s="183"/>
      <c r="Q125" s="183"/>
      <c r="R125" s="183"/>
      <c r="S125" s="183"/>
      <c r="T125" s="184"/>
      <c r="AT125" s="178" t="s">
        <v>128</v>
      </c>
      <c r="AU125" s="178" t="s">
        <v>82</v>
      </c>
      <c r="AV125" s="175" t="s">
        <v>82</v>
      </c>
      <c r="AW125" s="175" t="s">
        <v>31</v>
      </c>
      <c r="AX125" s="175" t="s">
        <v>80</v>
      </c>
      <c r="AY125" s="178" t="s">
        <v>111</v>
      </c>
    </row>
    <row r="126" s="175" customFormat="true" ht="12.8" hidden="false" customHeight="false" outlineLevel="0" collapsed="false">
      <c r="B126" s="176"/>
      <c r="D126" s="177" t="s">
        <v>128</v>
      </c>
      <c r="F126" s="179" t="s">
        <v>130</v>
      </c>
      <c r="H126" s="180" t="n">
        <v>343.956</v>
      </c>
      <c r="I126" s="181"/>
      <c r="L126" s="176"/>
      <c r="M126" s="182"/>
      <c r="N126" s="183"/>
      <c r="O126" s="183"/>
      <c r="P126" s="183"/>
      <c r="Q126" s="183"/>
      <c r="R126" s="183"/>
      <c r="S126" s="183"/>
      <c r="T126" s="184"/>
      <c r="AT126" s="178" t="s">
        <v>128</v>
      </c>
      <c r="AU126" s="178" t="s">
        <v>82</v>
      </c>
      <c r="AV126" s="175" t="s">
        <v>82</v>
      </c>
      <c r="AW126" s="175" t="s">
        <v>2</v>
      </c>
      <c r="AX126" s="175" t="s">
        <v>80</v>
      </c>
      <c r="AY126" s="178" t="s">
        <v>111</v>
      </c>
    </row>
    <row r="127" s="146" customFormat="true" ht="22.8" hidden="false" customHeight="true" outlineLevel="0" collapsed="false">
      <c r="B127" s="147"/>
      <c r="D127" s="148" t="s">
        <v>74</v>
      </c>
      <c r="E127" s="158" t="s">
        <v>131</v>
      </c>
      <c r="F127" s="158" t="s">
        <v>132</v>
      </c>
      <c r="I127" s="150"/>
      <c r="J127" s="159" t="n">
        <f aca="false">BK127</f>
        <v>0</v>
      </c>
      <c r="L127" s="147"/>
      <c r="M127" s="152"/>
      <c r="N127" s="153"/>
      <c r="O127" s="153"/>
      <c r="P127" s="154" t="n">
        <f aca="false">SUM(P128:P132)</f>
        <v>0</v>
      </c>
      <c r="Q127" s="153"/>
      <c r="R127" s="154" t="n">
        <f aca="false">SUM(R128:R132)</f>
        <v>0</v>
      </c>
      <c r="S127" s="153"/>
      <c r="T127" s="155" t="n">
        <f aca="false">SUM(T128:T132)</f>
        <v>0</v>
      </c>
      <c r="AR127" s="148" t="s">
        <v>80</v>
      </c>
      <c r="AT127" s="156" t="s">
        <v>74</v>
      </c>
      <c r="AU127" s="156" t="s">
        <v>80</v>
      </c>
      <c r="AY127" s="148" t="s">
        <v>111</v>
      </c>
      <c r="BK127" s="157" t="n">
        <f aca="false">SUM(BK128:BK132)</f>
        <v>0</v>
      </c>
    </row>
    <row r="128" s="27" customFormat="true" ht="19.4" hidden="false" customHeight="false" outlineLevel="0" collapsed="false">
      <c r="A128" s="22"/>
      <c r="B128" s="160"/>
      <c r="C128" s="161" t="s">
        <v>118</v>
      </c>
      <c r="D128" s="161" t="s">
        <v>114</v>
      </c>
      <c r="E128" s="162" t="s">
        <v>133</v>
      </c>
      <c r="F128" s="174" t="s">
        <v>134</v>
      </c>
      <c r="G128" s="164" t="s">
        <v>135</v>
      </c>
      <c r="H128" s="165" t="n">
        <v>9</v>
      </c>
      <c r="I128" s="166"/>
      <c r="J128" s="167" t="n">
        <f aca="false">ROUND(I128*H128,2)</f>
        <v>0</v>
      </c>
      <c r="K128" s="163" t="s">
        <v>136</v>
      </c>
      <c r="L128" s="23"/>
      <c r="M128" s="168"/>
      <c r="N128" s="169" t="s">
        <v>40</v>
      </c>
      <c r="O128" s="60"/>
      <c r="P128" s="170" t="n">
        <f aca="false">O128*H128</f>
        <v>0</v>
      </c>
      <c r="Q128" s="170" t="n">
        <v>0</v>
      </c>
      <c r="R128" s="170" t="n">
        <f aca="false">Q128*H128</f>
        <v>0</v>
      </c>
      <c r="S128" s="170" t="n">
        <v>0</v>
      </c>
      <c r="T128" s="171" t="n">
        <f aca="false">S128*H128</f>
        <v>0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2" t="s">
        <v>118</v>
      </c>
      <c r="AT128" s="172" t="s">
        <v>114</v>
      </c>
      <c r="AU128" s="172" t="s">
        <v>82</v>
      </c>
      <c r="AY128" s="3" t="s">
        <v>111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80</v>
      </c>
      <c r="BK128" s="173" t="n">
        <f aca="false">ROUND(I128*H128,2)</f>
        <v>0</v>
      </c>
      <c r="BL128" s="3" t="s">
        <v>118</v>
      </c>
      <c r="BM128" s="172" t="s">
        <v>137</v>
      </c>
    </row>
    <row r="129" s="27" customFormat="true" ht="19.4" hidden="false" customHeight="false" outlineLevel="0" collapsed="false">
      <c r="A129" s="22"/>
      <c r="B129" s="160"/>
      <c r="C129" s="161" t="s">
        <v>138</v>
      </c>
      <c r="D129" s="161" t="s">
        <v>114</v>
      </c>
      <c r="E129" s="162" t="s">
        <v>139</v>
      </c>
      <c r="F129" s="174" t="s">
        <v>140</v>
      </c>
      <c r="G129" s="164" t="s">
        <v>135</v>
      </c>
      <c r="H129" s="165" t="n">
        <v>9</v>
      </c>
      <c r="I129" s="166"/>
      <c r="J129" s="167" t="n">
        <f aca="false">ROUND(I129*H129,2)</f>
        <v>0</v>
      </c>
      <c r="K129" s="163" t="s">
        <v>136</v>
      </c>
      <c r="L129" s="23"/>
      <c r="M129" s="168"/>
      <c r="N129" s="169" t="s">
        <v>40</v>
      </c>
      <c r="O129" s="60"/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118</v>
      </c>
      <c r="AT129" s="172" t="s">
        <v>114</v>
      </c>
      <c r="AU129" s="172" t="s">
        <v>82</v>
      </c>
      <c r="AY129" s="3" t="s">
        <v>111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80</v>
      </c>
      <c r="BK129" s="173" t="n">
        <f aca="false">ROUND(I129*H129,2)</f>
        <v>0</v>
      </c>
      <c r="BL129" s="3" t="s">
        <v>118</v>
      </c>
      <c r="BM129" s="172" t="s">
        <v>141</v>
      </c>
    </row>
    <row r="130" s="27" customFormat="true" ht="19.4" hidden="false" customHeight="false" outlineLevel="0" collapsed="false">
      <c r="A130" s="22"/>
      <c r="B130" s="160"/>
      <c r="C130" s="161" t="s">
        <v>142</v>
      </c>
      <c r="D130" s="161" t="s">
        <v>114</v>
      </c>
      <c r="E130" s="162" t="s">
        <v>143</v>
      </c>
      <c r="F130" s="174" t="s">
        <v>144</v>
      </c>
      <c r="G130" s="164" t="s">
        <v>135</v>
      </c>
      <c r="H130" s="165" t="n">
        <v>180</v>
      </c>
      <c r="I130" s="166"/>
      <c r="J130" s="167" t="n">
        <f aca="false">ROUND(I130*H130,2)</f>
        <v>0</v>
      </c>
      <c r="K130" s="163" t="s">
        <v>136</v>
      </c>
      <c r="L130" s="23"/>
      <c r="M130" s="168"/>
      <c r="N130" s="169" t="s">
        <v>40</v>
      </c>
      <c r="O130" s="60"/>
      <c r="P130" s="170" t="n">
        <f aca="false">O130*H130</f>
        <v>0</v>
      </c>
      <c r="Q130" s="170" t="n">
        <v>0</v>
      </c>
      <c r="R130" s="170" t="n">
        <f aca="false">Q130*H130</f>
        <v>0</v>
      </c>
      <c r="S130" s="170" t="n">
        <v>0</v>
      </c>
      <c r="T130" s="171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2" t="s">
        <v>118</v>
      </c>
      <c r="AT130" s="172" t="s">
        <v>114</v>
      </c>
      <c r="AU130" s="172" t="s">
        <v>82</v>
      </c>
      <c r="AY130" s="3" t="s">
        <v>111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80</v>
      </c>
      <c r="BK130" s="173" t="n">
        <f aca="false">ROUND(I130*H130,2)</f>
        <v>0</v>
      </c>
      <c r="BL130" s="3" t="s">
        <v>118</v>
      </c>
      <c r="BM130" s="172" t="s">
        <v>145</v>
      </c>
    </row>
    <row r="131" s="175" customFormat="true" ht="12.8" hidden="false" customHeight="false" outlineLevel="0" collapsed="false">
      <c r="B131" s="176"/>
      <c r="D131" s="177" t="s">
        <v>128</v>
      </c>
      <c r="F131" s="179" t="s">
        <v>146</v>
      </c>
      <c r="H131" s="180" t="n">
        <v>180</v>
      </c>
      <c r="I131" s="181"/>
      <c r="L131" s="176"/>
      <c r="M131" s="182"/>
      <c r="N131" s="183"/>
      <c r="O131" s="183"/>
      <c r="P131" s="183"/>
      <c r="Q131" s="183"/>
      <c r="R131" s="183"/>
      <c r="S131" s="183"/>
      <c r="T131" s="184"/>
      <c r="AT131" s="178" t="s">
        <v>128</v>
      </c>
      <c r="AU131" s="178" t="s">
        <v>82</v>
      </c>
      <c r="AV131" s="175" t="s">
        <v>82</v>
      </c>
      <c r="AW131" s="175" t="s">
        <v>2</v>
      </c>
      <c r="AX131" s="175" t="s">
        <v>80</v>
      </c>
      <c r="AY131" s="178" t="s">
        <v>111</v>
      </c>
    </row>
    <row r="132" s="27" customFormat="true" ht="16.5" hidden="false" customHeight="true" outlineLevel="0" collapsed="false">
      <c r="A132" s="22"/>
      <c r="B132" s="160"/>
      <c r="C132" s="161" t="s">
        <v>147</v>
      </c>
      <c r="D132" s="161" t="s">
        <v>114</v>
      </c>
      <c r="E132" s="162" t="s">
        <v>148</v>
      </c>
      <c r="F132" s="163" t="s">
        <v>149</v>
      </c>
      <c r="G132" s="164" t="s">
        <v>135</v>
      </c>
      <c r="H132" s="165" t="n">
        <v>3.6</v>
      </c>
      <c r="I132" s="166"/>
      <c r="J132" s="167" t="n">
        <f aca="false">ROUND(I132*H132,2)</f>
        <v>0</v>
      </c>
      <c r="K132" s="163" t="s">
        <v>136</v>
      </c>
      <c r="L132" s="23"/>
      <c r="M132" s="168"/>
      <c r="N132" s="169" t="s">
        <v>40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118</v>
      </c>
      <c r="AT132" s="172" t="s">
        <v>114</v>
      </c>
      <c r="AU132" s="172" t="s">
        <v>82</v>
      </c>
      <c r="AY132" s="3" t="s">
        <v>111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80</v>
      </c>
      <c r="BK132" s="173" t="n">
        <f aca="false">ROUND(I132*H132,2)</f>
        <v>0</v>
      </c>
      <c r="BL132" s="3" t="s">
        <v>118</v>
      </c>
      <c r="BM132" s="172" t="s">
        <v>150</v>
      </c>
    </row>
    <row r="133" s="146" customFormat="true" ht="22.8" hidden="false" customHeight="true" outlineLevel="0" collapsed="false">
      <c r="B133" s="147"/>
      <c r="D133" s="148" t="s">
        <v>74</v>
      </c>
      <c r="E133" s="158" t="s">
        <v>151</v>
      </c>
      <c r="F133" s="158" t="s">
        <v>152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P134</f>
        <v>0</v>
      </c>
      <c r="Q133" s="153"/>
      <c r="R133" s="154" t="n">
        <f aca="false">R134</f>
        <v>0</v>
      </c>
      <c r="S133" s="153"/>
      <c r="T133" s="155" t="n">
        <f aca="false">T134</f>
        <v>0</v>
      </c>
      <c r="AR133" s="148" t="s">
        <v>80</v>
      </c>
      <c r="AT133" s="156" t="s">
        <v>74</v>
      </c>
      <c r="AU133" s="156" t="s">
        <v>80</v>
      </c>
      <c r="AY133" s="148" t="s">
        <v>111</v>
      </c>
      <c r="BK133" s="157" t="n">
        <f aca="false">BK134</f>
        <v>0</v>
      </c>
    </row>
    <row r="134" s="27" customFormat="true" ht="16.5" hidden="false" customHeight="true" outlineLevel="0" collapsed="false">
      <c r="A134" s="22"/>
      <c r="B134" s="160"/>
      <c r="C134" s="161" t="s">
        <v>153</v>
      </c>
      <c r="D134" s="161" t="s">
        <v>114</v>
      </c>
      <c r="E134" s="162" t="s">
        <v>154</v>
      </c>
      <c r="F134" s="163" t="s">
        <v>155</v>
      </c>
      <c r="G134" s="164" t="s">
        <v>135</v>
      </c>
      <c r="H134" s="165" t="n">
        <v>1.811</v>
      </c>
      <c r="I134" s="166"/>
      <c r="J134" s="167" t="n">
        <f aca="false">ROUND(I134*H134,2)</f>
        <v>0</v>
      </c>
      <c r="K134" s="163" t="s">
        <v>136</v>
      </c>
      <c r="L134" s="23"/>
      <c r="M134" s="168"/>
      <c r="N134" s="169" t="s">
        <v>40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118</v>
      </c>
      <c r="AT134" s="172" t="s">
        <v>114</v>
      </c>
      <c r="AU134" s="172" t="s">
        <v>82</v>
      </c>
      <c r="AY134" s="3" t="s">
        <v>111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80</v>
      </c>
      <c r="BK134" s="173" t="n">
        <f aca="false">ROUND(I134*H134,2)</f>
        <v>0</v>
      </c>
      <c r="BL134" s="3" t="s">
        <v>118</v>
      </c>
      <c r="BM134" s="172" t="s">
        <v>156</v>
      </c>
    </row>
    <row r="135" s="146" customFormat="true" ht="25.9" hidden="false" customHeight="true" outlineLevel="0" collapsed="false">
      <c r="B135" s="147"/>
      <c r="D135" s="148" t="s">
        <v>74</v>
      </c>
      <c r="E135" s="149" t="s">
        <v>157</v>
      </c>
      <c r="F135" s="149" t="s">
        <v>158</v>
      </c>
      <c r="I135" s="150"/>
      <c r="J135" s="151" t="n">
        <f aca="false">BK135</f>
        <v>0</v>
      </c>
      <c r="L135" s="147"/>
      <c r="M135" s="152"/>
      <c r="N135" s="153"/>
      <c r="O135" s="153"/>
      <c r="P135" s="154" t="n">
        <f aca="false">P136+P138</f>
        <v>0</v>
      </c>
      <c r="Q135" s="153"/>
      <c r="R135" s="154" t="n">
        <f aca="false">R136+R138</f>
        <v>0</v>
      </c>
      <c r="S135" s="153"/>
      <c r="T135" s="155" t="n">
        <f aca="false">T136+T138</f>
        <v>0</v>
      </c>
      <c r="AR135" s="148" t="s">
        <v>138</v>
      </c>
      <c r="AT135" s="156" t="s">
        <v>74</v>
      </c>
      <c r="AU135" s="156" t="s">
        <v>75</v>
      </c>
      <c r="AY135" s="148" t="s">
        <v>111</v>
      </c>
      <c r="BK135" s="157" t="n">
        <f aca="false">BK136+BK138</f>
        <v>0</v>
      </c>
    </row>
    <row r="136" s="146" customFormat="true" ht="22.8" hidden="false" customHeight="true" outlineLevel="0" collapsed="false">
      <c r="B136" s="147"/>
      <c r="D136" s="148" t="s">
        <v>74</v>
      </c>
      <c r="E136" s="158" t="s">
        <v>159</v>
      </c>
      <c r="F136" s="158" t="s">
        <v>160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P137</f>
        <v>0</v>
      </c>
      <c r="Q136" s="153"/>
      <c r="R136" s="154" t="n">
        <f aca="false">R137</f>
        <v>0</v>
      </c>
      <c r="S136" s="153"/>
      <c r="T136" s="155" t="n">
        <f aca="false">T137</f>
        <v>0</v>
      </c>
      <c r="AR136" s="148" t="s">
        <v>138</v>
      </c>
      <c r="AT136" s="156" t="s">
        <v>74</v>
      </c>
      <c r="AU136" s="156" t="s">
        <v>80</v>
      </c>
      <c r="AY136" s="148" t="s">
        <v>111</v>
      </c>
      <c r="BK136" s="157" t="n">
        <f aca="false">BK137</f>
        <v>0</v>
      </c>
    </row>
    <row r="137" s="27" customFormat="true" ht="16.5" hidden="false" customHeight="true" outlineLevel="0" collapsed="false">
      <c r="A137" s="22"/>
      <c r="B137" s="160"/>
      <c r="C137" s="161" t="s">
        <v>112</v>
      </c>
      <c r="D137" s="161" t="s">
        <v>114</v>
      </c>
      <c r="E137" s="162" t="s">
        <v>161</v>
      </c>
      <c r="F137" s="163" t="s">
        <v>162</v>
      </c>
      <c r="G137" s="164" t="s">
        <v>163</v>
      </c>
      <c r="H137" s="165" t="n">
        <v>1</v>
      </c>
      <c r="I137" s="166"/>
      <c r="J137" s="167" t="n">
        <f aca="false">ROUND(I137*H137,2)</f>
        <v>0</v>
      </c>
      <c r="K137" s="163" t="s">
        <v>136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</v>
      </c>
      <c r="R137" s="170" t="n">
        <f aca="false">Q137*H137</f>
        <v>0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164</v>
      </c>
      <c r="AT137" s="172" t="s">
        <v>114</v>
      </c>
      <c r="AU137" s="172" t="s">
        <v>82</v>
      </c>
      <c r="AY137" s="3" t="s">
        <v>111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80</v>
      </c>
      <c r="BK137" s="173" t="n">
        <f aca="false">ROUND(I137*H137,2)</f>
        <v>0</v>
      </c>
      <c r="BL137" s="3" t="s">
        <v>164</v>
      </c>
      <c r="BM137" s="172" t="s">
        <v>165</v>
      </c>
    </row>
    <row r="138" s="146" customFormat="true" ht="22.8" hidden="false" customHeight="true" outlineLevel="0" collapsed="false">
      <c r="B138" s="147"/>
      <c r="D138" s="148" t="s">
        <v>74</v>
      </c>
      <c r="E138" s="158" t="s">
        <v>166</v>
      </c>
      <c r="F138" s="158" t="s">
        <v>167</v>
      </c>
      <c r="I138" s="150"/>
      <c r="J138" s="159" t="n">
        <f aca="false">BK138</f>
        <v>0</v>
      </c>
      <c r="L138" s="147"/>
      <c r="M138" s="152"/>
      <c r="N138" s="153"/>
      <c r="O138" s="153"/>
      <c r="P138" s="154" t="n">
        <f aca="false">P139</f>
        <v>0</v>
      </c>
      <c r="Q138" s="153"/>
      <c r="R138" s="154" t="n">
        <f aca="false">R139</f>
        <v>0</v>
      </c>
      <c r="S138" s="153"/>
      <c r="T138" s="155" t="n">
        <f aca="false">T139</f>
        <v>0</v>
      </c>
      <c r="AR138" s="148" t="s">
        <v>138</v>
      </c>
      <c r="AT138" s="156" t="s">
        <v>74</v>
      </c>
      <c r="AU138" s="156" t="s">
        <v>80</v>
      </c>
      <c r="AY138" s="148" t="s">
        <v>111</v>
      </c>
      <c r="BK138" s="157" t="n">
        <f aca="false">BK139</f>
        <v>0</v>
      </c>
    </row>
    <row r="139" s="27" customFormat="true" ht="16.5" hidden="false" customHeight="true" outlineLevel="0" collapsed="false">
      <c r="A139" s="22"/>
      <c r="B139" s="160"/>
      <c r="C139" s="161" t="s">
        <v>168</v>
      </c>
      <c r="D139" s="161" t="s">
        <v>114</v>
      </c>
      <c r="E139" s="162" t="s">
        <v>169</v>
      </c>
      <c r="F139" s="163" t="s">
        <v>170</v>
      </c>
      <c r="G139" s="164" t="s">
        <v>163</v>
      </c>
      <c r="H139" s="165" t="n">
        <v>1</v>
      </c>
      <c r="I139" s="166"/>
      <c r="J139" s="167" t="n">
        <f aca="false">ROUND(I139*H139,2)</f>
        <v>0</v>
      </c>
      <c r="K139" s="163" t="s">
        <v>136</v>
      </c>
      <c r="L139" s="23"/>
      <c r="M139" s="185"/>
      <c r="N139" s="186" t="s">
        <v>40</v>
      </c>
      <c r="O139" s="187"/>
      <c r="P139" s="188" t="n">
        <f aca="false">O139*H139</f>
        <v>0</v>
      </c>
      <c r="Q139" s="188" t="n">
        <v>0</v>
      </c>
      <c r="R139" s="188" t="n">
        <f aca="false">Q139*H139</f>
        <v>0</v>
      </c>
      <c r="S139" s="188" t="n">
        <v>0</v>
      </c>
      <c r="T139" s="189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164</v>
      </c>
      <c r="AT139" s="172" t="s">
        <v>114</v>
      </c>
      <c r="AU139" s="172" t="s">
        <v>82</v>
      </c>
      <c r="AY139" s="3" t="s">
        <v>111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80</v>
      </c>
      <c r="BK139" s="173" t="n">
        <f aca="false">ROUND(I139*H139,2)</f>
        <v>0</v>
      </c>
      <c r="BL139" s="3" t="s">
        <v>164</v>
      </c>
      <c r="BM139" s="172" t="s">
        <v>171</v>
      </c>
    </row>
    <row r="140" s="27" customFormat="true" ht="6.95" hidden="false" customHeight="true" outlineLevel="0" collapsed="false">
      <c r="A140" s="22"/>
      <c r="B140" s="44"/>
      <c r="C140" s="45"/>
      <c r="D140" s="45"/>
      <c r="E140" s="45"/>
      <c r="F140" s="45"/>
      <c r="G140" s="45"/>
      <c r="H140" s="45"/>
      <c r="I140" s="45"/>
      <c r="J140" s="45"/>
      <c r="K140" s="45"/>
      <c r="L140" s="23"/>
      <c r="M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</row>
  </sheetData>
  <autoFilter ref="C118:K139"/>
  <mergeCells count="6">
    <mergeCell ref="L2:V2"/>
    <mergeCell ref="E7:H7"/>
    <mergeCell ref="E16:H16"/>
    <mergeCell ref="E25:H25"/>
    <mergeCell ref="E85:H85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2021-02-15T08:59:45Z</dcterms:created>
  <dc:creator>Eva-TOSH\Eva</dc:creator>
  <dc:description/>
  <dc:language>cs-CZ</dc:language>
  <cp:lastModifiedBy/>
  <dcterms:modified xsi:type="dcterms:W3CDTF">2021-02-15T11:22:49Z</dcterms:modified>
  <cp:revision>1</cp:revision>
  <dc:subject/>
  <dc:title/>
</cp:coreProperties>
</file>